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ADERSLEV\Adm\Dokumenter\Div. Excel-filer\"/>
    </mc:Choice>
  </mc:AlternateContent>
  <bookViews>
    <workbookView xWindow="0" yWindow="315" windowWidth="19200" windowHeight="9450"/>
  </bookViews>
  <sheets>
    <sheet name="Gas kontra fjernvarme" sheetId="1" r:id="rId1"/>
  </sheets>
  <calcPr calcId="162913"/>
</workbook>
</file>

<file path=xl/calcChain.xml><?xml version="1.0" encoding="utf-8"?>
<calcChain xmlns="http://schemas.openxmlformats.org/spreadsheetml/2006/main">
  <c r="C9" i="1" l="1"/>
  <c r="A15" i="1"/>
  <c r="H15" i="1" s="1"/>
  <c r="H18" i="1" s="1"/>
  <c r="L24" i="1"/>
  <c r="L27" i="1" s="1"/>
  <c r="A24" i="1"/>
  <c r="H24" i="1" s="1"/>
  <c r="C25" i="1"/>
  <c r="H25" i="1"/>
  <c r="L19" i="1"/>
  <c r="L29" i="1"/>
  <c r="L26" i="1"/>
  <c r="L25" i="1"/>
  <c r="K29" i="1"/>
  <c r="H27" i="1" l="1"/>
  <c r="H29" i="1" s="1"/>
  <c r="F29" i="1" s="1"/>
</calcChain>
</file>

<file path=xl/comments1.xml><?xml version="1.0" encoding="utf-8"?>
<comments xmlns="http://schemas.openxmlformats.org/spreadsheetml/2006/main">
  <authors>
    <author>Morten Hartmann - Haderslev Fjernvarme</author>
  </authors>
  <commentList>
    <comment ref="P7" authorId="0" shapeId="0">
      <text>
        <r>
          <rPr>
            <b/>
            <sz val="9"/>
            <color indexed="81"/>
            <rFont val="Tahoma"/>
            <charset val="1"/>
          </rPr>
          <t>Du finder dit årlige gasforbrug på dine gasregninger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8" authorId="0" shapeId="0">
      <text>
        <r>
          <rPr>
            <b/>
            <sz val="9"/>
            <color indexed="81"/>
            <rFont val="Tahoma"/>
            <charset val="1"/>
          </rPr>
          <t>Virkningsgraden afhænger af fyrets alder og svinger fra 80-98%.
Du kan selv finde virkningsgraden på dit fyr i gasfyrets indreguleringsrapport eller spørg din servicemand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Gasprisen svinger meget og den anførte gaspris er hvad den historiske gaspris har været i 2019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Fjenvarmeforbruget i MWh er beregnet ud fra det indtastede gasforbrug samt den indtastede virkningsgrad på gasfyret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 xml:space="preserve">Effektbidraget beregnes ud fra BBR-meddelelsens opvarmede boligareal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<sst xmlns="http://schemas.openxmlformats.org/spreadsheetml/2006/main" count="44" uniqueCount="42">
  <si>
    <t>Læs følgende priseksempel- og se, hvor fordelagtig fjernvarme er som opvarmningskilde.</t>
  </si>
  <si>
    <t>Beregningsforudsætninger:</t>
  </si>
  <si>
    <t>Udgifter ved fjernvarme:</t>
  </si>
  <si>
    <t>I alt (incl. moms)</t>
  </si>
  <si>
    <t>Effektbidrag</t>
  </si>
  <si>
    <t>Årlig besparelse - ved fjernvarme ca. *</t>
  </si>
  <si>
    <t>m2 til opvarmning og varmt vand.</t>
  </si>
  <si>
    <t>forbrugsmønster samt evt. opvarmet kælder, hvorfor der ligeledes tages forbehold for den årlige</t>
  </si>
  <si>
    <r>
      <t>*</t>
    </r>
    <r>
      <rPr>
        <sz val="10"/>
        <rFont val="Arial"/>
      </rPr>
      <t xml:space="preserve"> Ved beregning af det estimerede fjernvarmeforbrug, tages forbehold for antal personer i husstanden</t>
    </r>
  </si>
  <si>
    <t>Abonnement</t>
  </si>
  <si>
    <t>Haderslev Fjernvarme</t>
  </si>
  <si>
    <t xml:space="preserve">med et areal på </t>
  </si>
  <si>
    <t xml:space="preserve">Energiforbruget er beregnet som et årligt gennemsnitsforbrug, for et parcelhus </t>
  </si>
  <si>
    <t>Årlige driftsudgifter ved opvarmning med naturgasfyr og fjernvarme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</si>
  <si>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 xml:space="preserve"> gas á kr.</t>
    </r>
  </si>
  <si>
    <t>Gasfyrsservice</t>
  </si>
  <si>
    <t>Udgifter ved naturgasfyr:</t>
  </si>
  <si>
    <t>besparelse ved skiftet fra naturgasfyr til fjernvarmeopvarmning.</t>
  </si>
  <si>
    <r>
      <t>Beregningerne tager udgangspunkt i et gennemsnitligt årligt gasforbrug pr. m</t>
    </r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boligareal </t>
    </r>
    <r>
      <rPr>
        <sz val="10"/>
        <rFont val="Arial"/>
      </rPr>
      <t>og det areal</t>
    </r>
  </si>
  <si>
    <t>der i følge BBR-registerets henregnes til boligareal, på ejendommen.</t>
  </si>
  <si>
    <t>Indtast egne tal</t>
  </si>
  <si>
    <t>Gasudgift pr. år</t>
  </si>
  <si>
    <r>
      <t>BBR-areal i m</t>
    </r>
    <r>
      <rPr>
        <vertAlign val="superscript"/>
        <sz val="10"/>
        <rFont val="Arial"/>
        <family val="2"/>
      </rPr>
      <t>2</t>
    </r>
  </si>
  <si>
    <t>Årlig udgift til gasservice</t>
  </si>
  <si>
    <t>Årlig udgift til el til gasfyret og cirkulationspumpen</t>
  </si>
  <si>
    <t>Årligt abonnement til gasselskabet.</t>
  </si>
  <si>
    <t>Beregning ud fra egne tal</t>
  </si>
  <si>
    <t>Beregning ud fra "Standard hus"</t>
  </si>
  <si>
    <t>Kender dit årlige gasforbrug så indtast det her</t>
  </si>
  <si>
    <t>Kender du dit fyrs virkningsgrad så indtast den her</t>
  </si>
  <si>
    <t>%</t>
  </si>
  <si>
    <t xml:space="preserve">MWh á 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</si>
  <si>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/år</t>
    </r>
  </si>
  <si>
    <r>
      <t xml:space="preserve"> 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 á </t>
    </r>
  </si>
  <si>
    <r>
      <t>kr/m</t>
    </r>
    <r>
      <rPr>
        <vertAlign val="superscript"/>
        <sz val="10"/>
        <rFont val="Arial"/>
        <family val="2"/>
      </rPr>
      <t>2</t>
    </r>
  </si>
  <si>
    <t>kr/MWh</t>
  </si>
  <si>
    <t>Boligens BBR-areal (beboelse)</t>
  </si>
  <si>
    <t>m2</t>
  </si>
  <si>
    <r>
      <t>Vigtigt!</t>
    </r>
    <r>
      <rPr>
        <sz val="10"/>
        <rFont val="Arial"/>
      </rPr>
      <t xml:space="preserve"> Bemærk, at der </t>
    </r>
    <r>
      <rPr>
        <b/>
        <sz val="10"/>
        <rFont val="Arial"/>
        <family val="2"/>
      </rPr>
      <t>IKKE</t>
    </r>
    <r>
      <rPr>
        <sz val="10"/>
        <rFont val="Arial"/>
      </rPr>
      <t xml:space="preserve"> er medregnet udgifter til reparation, afskrivning og forrentning af kedelanlægget og skorsten.</t>
    </r>
  </si>
  <si>
    <t>Fjernvarmeudgifterne er beregnet efter den forventede pris for varmeåret 2020</t>
  </si>
  <si>
    <t>Juni 2020</t>
  </si>
  <si>
    <r>
      <t>pr. 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 xml:space="preserve"> (2019)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</si>
</sst>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_(&quot;kr&quot;\ * #,##0_);_(&quot;kr&quot;\ * \(#,##0\);_(&quot;kr&quot;\ * &quot;-&quot;??_);_(@_)"/>
  </numFmts>
  <fonts count="14" x14ac:knownFonts="1">
    <font>
      <sz val="10"/>
      <name val="Arial"/>
    </font>
    <font>
      <sz val="10"/>
      <name val="Arial"/>
    </font>
    <font>
      <i/>
      <sz val="10"/>
      <name val="Arial"/>
      <family val="2"/>
    </font>
    <font>
      <sz val="14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66">
    <xf numFmtId="0" fontId="0" fillId="0" borderId="0" xfId="0"/>
    <xf numFmtId="3" fontId="0" fillId="0" borderId="0" xfId="0" applyNumberFormat="1"/>
    <xf numFmtId="0" fontId="2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5" fillId="0" borderId="0" xfId="0" applyFont="1" applyProtection="1"/>
    <xf numFmtId="3" fontId="0" fillId="0" borderId="0" xfId="0" applyNumberFormat="1" applyAlignment="1" applyProtection="1">
      <alignment horizontal="center"/>
    </xf>
    <xf numFmtId="3" fontId="0" fillId="0" borderId="0" xfId="0" applyNumberFormat="1" applyProtection="1"/>
    <xf numFmtId="3" fontId="0" fillId="0" borderId="0" xfId="0" applyNumberFormat="1" applyAlignment="1" applyProtection="1">
      <alignment horizontal="right"/>
    </xf>
    <xf numFmtId="3" fontId="0" fillId="0" borderId="1" xfId="0" applyNumberFormat="1" applyBorder="1" applyProtection="1"/>
    <xf numFmtId="3" fontId="0" fillId="0" borderId="0" xfId="0" applyNumberFormat="1" applyBorder="1" applyProtection="1"/>
    <xf numFmtId="3" fontId="5" fillId="0" borderId="0" xfId="0" applyNumberFormat="1" applyFont="1" applyProtection="1"/>
    <xf numFmtId="165" fontId="0" fillId="0" borderId="0" xfId="2" applyNumberFormat="1" applyFont="1" applyProtection="1"/>
    <xf numFmtId="0" fontId="0" fillId="0" borderId="2" xfId="0" applyBorder="1" applyProtection="1"/>
    <xf numFmtId="0" fontId="0" fillId="0" borderId="0" xfId="0" applyBorder="1" applyProtection="1"/>
    <xf numFmtId="0" fontId="0" fillId="0" borderId="3" xfId="0" applyBorder="1" applyProtection="1"/>
    <xf numFmtId="0" fontId="5" fillId="0" borderId="2" xfId="0" applyFont="1" applyBorder="1" applyProtection="1"/>
    <xf numFmtId="0" fontId="0" fillId="0" borderId="0" xfId="0" applyFill="1" applyBorder="1" applyProtection="1"/>
    <xf numFmtId="3" fontId="0" fillId="0" borderId="2" xfId="0" applyNumberFormat="1" applyFill="1" applyBorder="1" applyProtection="1"/>
    <xf numFmtId="4" fontId="0" fillId="0" borderId="0" xfId="0" applyNumberFormat="1" applyBorder="1" applyProtection="1"/>
    <xf numFmtId="3" fontId="0" fillId="0" borderId="2" xfId="0" applyNumberFormat="1" applyBorder="1" applyProtection="1"/>
    <xf numFmtId="3" fontId="5" fillId="0" borderId="2" xfId="0" applyNumberFormat="1" applyFont="1" applyBorder="1" applyProtection="1"/>
    <xf numFmtId="164" fontId="0" fillId="0" borderId="2" xfId="0" applyNumberFormat="1" applyBorder="1" applyProtection="1"/>
    <xf numFmtId="3" fontId="8" fillId="0" borderId="0" xfId="0" applyNumberFormat="1" applyFont="1" applyProtection="1"/>
    <xf numFmtId="3" fontId="0" fillId="0" borderId="3" xfId="0" applyNumberFormat="1" applyBorder="1" applyAlignment="1" applyProtection="1">
      <alignment horizontal="left"/>
    </xf>
    <xf numFmtId="3" fontId="0" fillId="0" borderId="3" xfId="0" quotePrefix="1" applyNumberFormat="1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5" fillId="0" borderId="0" xfId="0" applyFont="1" applyBorder="1" applyProtection="1"/>
    <xf numFmtId="166" fontId="0" fillId="0" borderId="0" xfId="0" applyNumberFormat="1" applyBorder="1" applyAlignment="1" applyProtection="1">
      <alignment horizontal="right"/>
    </xf>
    <xf numFmtId="166" fontId="0" fillId="0" borderId="1" xfId="0" applyNumberFormat="1" applyBorder="1" applyAlignment="1" applyProtection="1">
      <alignment horizontal="right"/>
    </xf>
    <xf numFmtId="166" fontId="0" fillId="0" borderId="6" xfId="0" applyNumberFormat="1" applyBorder="1" applyAlignment="1" applyProtection="1">
      <alignment horizontal="right"/>
    </xf>
    <xf numFmtId="166" fontId="0" fillId="0" borderId="0" xfId="0" applyNumberFormat="1" applyBorder="1" applyProtection="1">
      <protection locked="0"/>
    </xf>
    <xf numFmtId="166" fontId="0" fillId="0" borderId="0" xfId="0" applyNumberFormat="1" applyBorder="1" applyProtection="1"/>
    <xf numFmtId="166" fontId="0" fillId="0" borderId="6" xfId="0" applyNumberFormat="1" applyBorder="1" applyProtection="1"/>
    <xf numFmtId="3" fontId="0" fillId="2" borderId="4" xfId="0" applyNumberFormat="1" applyFill="1" applyBorder="1" applyProtection="1"/>
    <xf numFmtId="165" fontId="0" fillId="2" borderId="4" xfId="2" applyNumberFormat="1" applyFont="1" applyFill="1" applyBorder="1" applyProtection="1"/>
    <xf numFmtId="166" fontId="5" fillId="2" borderId="4" xfId="0" applyNumberFormat="1" applyFont="1" applyFill="1" applyBorder="1" applyAlignment="1" applyProtection="1">
      <alignment horizontal="right"/>
    </xf>
    <xf numFmtId="3" fontId="0" fillId="2" borderId="5" xfId="0" applyNumberFormat="1" applyFill="1" applyBorder="1" applyAlignment="1" applyProtection="1">
      <alignment horizontal="left"/>
    </xf>
    <xf numFmtId="166" fontId="5" fillId="2" borderId="4" xfId="0" applyNumberFormat="1" applyFont="1" applyFill="1" applyBorder="1" applyProtection="1"/>
    <xf numFmtId="3" fontId="5" fillId="2" borderId="7" xfId="0" applyNumberFormat="1" applyFont="1" applyFill="1" applyBorder="1" applyProtection="1"/>
    <xf numFmtId="3" fontId="7" fillId="0" borderId="0" xfId="0" applyNumberFormat="1" applyFont="1" applyBorder="1" applyProtection="1"/>
    <xf numFmtId="0" fontId="7" fillId="0" borderId="0" xfId="0" applyFont="1" applyProtection="1"/>
    <xf numFmtId="49" fontId="7" fillId="0" borderId="0" xfId="0" applyNumberFormat="1" applyFont="1" applyProtection="1"/>
    <xf numFmtId="4" fontId="7" fillId="0" borderId="0" xfId="0" applyNumberFormat="1" applyFont="1" applyBorder="1" applyProtection="1"/>
    <xf numFmtId="0" fontId="7" fillId="0" borderId="0" xfId="0" applyFont="1" applyBorder="1" applyProtection="1"/>
    <xf numFmtId="3" fontId="0" fillId="5" borderId="0" xfId="0" applyNumberFormat="1" applyFill="1" applyBorder="1" applyProtection="1"/>
    <xf numFmtId="0" fontId="0" fillId="6" borderId="1" xfId="0" applyFill="1" applyBorder="1" applyProtection="1">
      <protection locked="0"/>
    </xf>
    <xf numFmtId="0" fontId="0" fillId="6" borderId="6" xfId="0" applyFill="1" applyBorder="1" applyProtection="1">
      <protection locked="0"/>
    </xf>
    <xf numFmtId="1" fontId="0" fillId="6" borderId="6" xfId="0" applyNumberFormat="1" applyFill="1" applyBorder="1" applyProtection="1">
      <protection locked="0"/>
    </xf>
    <xf numFmtId="0" fontId="5" fillId="3" borderId="8" xfId="0" applyFont="1" applyFill="1" applyBorder="1" applyAlignment="1" applyProtection="1">
      <alignment horizontal="center"/>
    </xf>
    <xf numFmtId="0" fontId="5" fillId="3" borderId="9" xfId="0" applyFont="1" applyFill="1" applyBorder="1" applyAlignment="1" applyProtection="1">
      <alignment horizontal="center"/>
    </xf>
    <xf numFmtId="0" fontId="5" fillId="3" borderId="10" xfId="0" applyFont="1" applyFill="1" applyBorder="1" applyAlignment="1" applyProtection="1">
      <alignment horizontal="center"/>
    </xf>
    <xf numFmtId="3" fontId="9" fillId="5" borderId="0" xfId="1" applyNumberFormat="1" applyFill="1" applyAlignment="1" applyProtection="1">
      <alignment horizontal="center"/>
    </xf>
    <xf numFmtId="0" fontId="5" fillId="4" borderId="8" xfId="0" applyFont="1" applyFill="1" applyBorder="1" applyAlignment="1" applyProtection="1">
      <alignment horizontal="center"/>
    </xf>
    <xf numFmtId="0" fontId="5" fillId="4" borderId="9" xfId="0" applyFont="1" applyFill="1" applyBorder="1" applyAlignment="1" applyProtection="1">
      <alignment horizontal="center"/>
    </xf>
    <xf numFmtId="0" fontId="5" fillId="4" borderId="10" xfId="0" applyFont="1" applyFill="1" applyBorder="1" applyAlignment="1" applyProtection="1">
      <alignment horizontal="center"/>
    </xf>
    <xf numFmtId="4" fontId="0" fillId="0" borderId="2" xfId="0" applyNumberFormat="1" applyBorder="1" applyAlignment="1" applyProtection="1">
      <alignment horizontal="left"/>
    </xf>
    <xf numFmtId="4" fontId="0" fillId="0" borderId="0" xfId="0" applyNumberFormat="1" applyBorder="1" applyAlignment="1" applyProtection="1">
      <alignment horizontal="left"/>
    </xf>
    <xf numFmtId="3" fontId="0" fillId="0" borderId="2" xfId="0" applyNumberFormat="1" applyBorder="1" applyAlignment="1" applyProtection="1">
      <alignment horizontal="left"/>
    </xf>
    <xf numFmtId="3" fontId="0" fillId="0" borderId="0" xfId="0" applyNumberFormat="1" applyBorder="1" applyAlignment="1" applyProtection="1">
      <alignment horizontal="left"/>
    </xf>
    <xf numFmtId="0" fontId="0" fillId="2" borderId="4" xfId="0" applyFill="1" applyBorder="1" applyProtection="1"/>
    <xf numFmtId="165" fontId="0" fillId="2" borderId="7" xfId="2" applyNumberFormat="1" applyFont="1" applyFill="1" applyBorder="1" applyProtection="1"/>
    <xf numFmtId="0" fontId="0" fillId="0" borderId="4" xfId="0" applyBorder="1" applyProtection="1"/>
    <xf numFmtId="3" fontId="0" fillId="0" borderId="4" xfId="0" applyNumberFormat="1" applyBorder="1" applyProtection="1"/>
    <xf numFmtId="0" fontId="0" fillId="0" borderId="5" xfId="0" applyBorder="1" applyProtection="1"/>
    <xf numFmtId="166" fontId="0" fillId="0" borderId="6" xfId="0" applyNumberFormat="1" applyBorder="1" applyProtection="1">
      <protection locked="0"/>
    </xf>
  </cellXfs>
  <cellStyles count="3">
    <cellStyle name="Link" xfId="1" builtinId="8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85725</xdr:colOff>
      <xdr:row>22</xdr:row>
      <xdr:rowOff>28575</xdr:rowOff>
    </xdr:from>
    <xdr:to>
      <xdr:col>13</xdr:col>
      <xdr:colOff>371475</xdr:colOff>
      <xdr:row>28</xdr:row>
      <xdr:rowOff>152400</xdr:rowOff>
    </xdr:to>
    <xdr:sp macro="" textlink="">
      <xdr:nvSpPr>
        <xdr:cNvPr id="1296" name="AutoShape 5"/>
        <xdr:cNvSpPr>
          <a:spLocks/>
        </xdr:cNvSpPr>
      </xdr:nvSpPr>
      <xdr:spPr bwMode="auto">
        <a:xfrm>
          <a:off x="6438900" y="3724275"/>
          <a:ext cx="285750" cy="1114425"/>
        </a:xfrm>
        <a:prstGeom prst="rightBrace">
          <a:avLst>
            <a:gd name="adj1" fmla="val 32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438150</xdr:colOff>
      <xdr:row>23</xdr:row>
      <xdr:rowOff>104775</xdr:rowOff>
    </xdr:from>
    <xdr:to>
      <xdr:col>16</xdr:col>
      <xdr:colOff>333375</xdr:colOff>
      <xdr:row>27</xdr:row>
      <xdr:rowOff>76200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6753225" y="3943350"/>
          <a:ext cx="172402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Udregnes iht. de gasudgifter og det BBR-areal som du har indtastet under "Indtast egne tal".</a:t>
          </a:r>
          <a:endParaRPr lang="da-DK"/>
        </a:p>
      </xdr:txBody>
    </xdr:sp>
    <xdr:clientData/>
  </xdr:twoCellAnchor>
  <xdr:twoCellAnchor>
    <xdr:from>
      <xdr:col>18</xdr:col>
      <xdr:colOff>0</xdr:colOff>
      <xdr:row>6</xdr:row>
      <xdr:rowOff>66675</xdr:rowOff>
    </xdr:from>
    <xdr:to>
      <xdr:col>20</xdr:col>
      <xdr:colOff>428625</xdr:colOff>
      <xdr:row>8</xdr:row>
      <xdr:rowOff>114300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9401175" y="1104900"/>
          <a:ext cx="164782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Indtast her!</a:t>
          </a:r>
          <a:endParaRPr lang="da-DK"/>
        </a:p>
      </xdr:txBody>
    </xdr:sp>
    <xdr:clientData/>
  </xdr:twoCellAnchor>
  <xdr:twoCellAnchor>
    <xdr:from>
      <xdr:col>27</xdr:col>
      <xdr:colOff>476250</xdr:colOff>
      <xdr:row>0</xdr:row>
      <xdr:rowOff>0</xdr:rowOff>
    </xdr:from>
    <xdr:to>
      <xdr:col>29</xdr:col>
      <xdr:colOff>161925</xdr:colOff>
      <xdr:row>0</xdr:row>
      <xdr:rowOff>0</xdr:rowOff>
    </xdr:to>
    <xdr:sp macro="" textlink="">
      <xdr:nvSpPr>
        <xdr:cNvPr id="1299" name="Line 4"/>
        <xdr:cNvSpPr>
          <a:spLocks noChangeShapeType="1"/>
        </xdr:cNvSpPr>
      </xdr:nvSpPr>
      <xdr:spPr bwMode="auto">
        <a:xfrm flipH="1" flipV="1">
          <a:off x="15363825" y="0"/>
          <a:ext cx="904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333375</xdr:colOff>
      <xdr:row>6</xdr:row>
      <xdr:rowOff>133350</xdr:rowOff>
    </xdr:from>
    <xdr:to>
      <xdr:col>17</xdr:col>
      <xdr:colOff>609600</xdr:colOff>
      <xdr:row>6</xdr:row>
      <xdr:rowOff>133350</xdr:rowOff>
    </xdr:to>
    <xdr:sp macro="" textlink="">
      <xdr:nvSpPr>
        <xdr:cNvPr id="1300" name="Line 4"/>
        <xdr:cNvSpPr>
          <a:spLocks noChangeShapeType="1"/>
        </xdr:cNvSpPr>
      </xdr:nvSpPr>
      <xdr:spPr bwMode="auto">
        <a:xfrm flipH="1" flipV="1">
          <a:off x="8515350" y="1171575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333375</xdr:colOff>
      <xdr:row>7</xdr:row>
      <xdr:rowOff>85725</xdr:rowOff>
    </xdr:from>
    <xdr:to>
      <xdr:col>17</xdr:col>
      <xdr:colOff>609600</xdr:colOff>
      <xdr:row>7</xdr:row>
      <xdr:rowOff>85725</xdr:rowOff>
    </xdr:to>
    <xdr:sp macro="" textlink="">
      <xdr:nvSpPr>
        <xdr:cNvPr id="1301" name="Line 4"/>
        <xdr:cNvSpPr>
          <a:spLocks noChangeShapeType="1"/>
        </xdr:cNvSpPr>
      </xdr:nvSpPr>
      <xdr:spPr bwMode="auto">
        <a:xfrm flipH="1" flipV="1">
          <a:off x="8515350" y="1304925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333375</xdr:colOff>
      <xdr:row>8</xdr:row>
      <xdr:rowOff>57150</xdr:rowOff>
    </xdr:from>
    <xdr:to>
      <xdr:col>17</xdr:col>
      <xdr:colOff>609600</xdr:colOff>
      <xdr:row>8</xdr:row>
      <xdr:rowOff>57150</xdr:rowOff>
    </xdr:to>
    <xdr:sp macro="" textlink="">
      <xdr:nvSpPr>
        <xdr:cNvPr id="1302" name="Line 4"/>
        <xdr:cNvSpPr>
          <a:spLocks noChangeShapeType="1"/>
        </xdr:cNvSpPr>
      </xdr:nvSpPr>
      <xdr:spPr bwMode="auto">
        <a:xfrm flipH="1" flipV="1">
          <a:off x="8515350" y="1438275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09"/>
  <sheetViews>
    <sheetView tabSelected="1" workbookViewId="0">
      <selection activeCell="H15" sqref="H15"/>
    </sheetView>
  </sheetViews>
  <sheetFormatPr defaultRowHeight="12.75" x14ac:dyDescent="0.2"/>
  <cols>
    <col min="1" max="1" width="6.5703125" customWidth="1"/>
    <col min="2" max="2" width="10.42578125" customWidth="1"/>
    <col min="3" max="3" width="6.42578125" customWidth="1"/>
    <col min="4" max="4" width="7.5703125" customWidth="1"/>
    <col min="5" max="5" width="8.28515625" customWidth="1"/>
    <col min="7" max="7" width="0.42578125" customWidth="1"/>
    <col min="8" max="8" width="10.42578125" customWidth="1"/>
    <col min="9" max="9" width="2.5703125" customWidth="1"/>
    <col min="10" max="10" width="4.5703125" customWidth="1"/>
    <col min="11" max="11" width="7.28515625" customWidth="1"/>
    <col min="12" max="12" width="12.42578125" customWidth="1"/>
  </cols>
  <sheetData>
    <row r="1" spans="1:21" x14ac:dyDescent="0.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8" x14ac:dyDescent="0.25">
      <c r="A3" s="4" t="s">
        <v>13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x14ac:dyDescent="0.2">
      <c r="A5" s="5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14.25" x14ac:dyDescent="0.2">
      <c r="A7" s="41" t="s">
        <v>39</v>
      </c>
      <c r="B7" s="3"/>
      <c r="C7" s="3"/>
      <c r="D7" s="3"/>
      <c r="E7" s="3"/>
      <c r="F7" s="3"/>
      <c r="G7" s="3"/>
      <c r="H7" s="3"/>
      <c r="I7" s="3"/>
      <c r="J7" s="3"/>
      <c r="K7" s="3" t="s">
        <v>28</v>
      </c>
      <c r="L7" s="3"/>
      <c r="M7" s="3"/>
      <c r="N7" s="3"/>
      <c r="O7" s="3"/>
      <c r="P7" s="46">
        <v>1720</v>
      </c>
      <c r="Q7" s="41" t="s">
        <v>32</v>
      </c>
      <c r="R7" s="3"/>
      <c r="S7" s="3"/>
      <c r="T7" s="3"/>
      <c r="U7" s="3"/>
    </row>
    <row r="8" spans="1:21" x14ac:dyDescent="0.2">
      <c r="A8" s="3" t="s">
        <v>12</v>
      </c>
      <c r="B8" s="3"/>
      <c r="C8" s="3"/>
      <c r="D8" s="3"/>
      <c r="E8" s="3"/>
      <c r="F8" s="3"/>
      <c r="G8" s="3"/>
      <c r="H8" s="3"/>
      <c r="I8" s="3"/>
      <c r="J8" s="3"/>
      <c r="K8" s="3" t="s">
        <v>29</v>
      </c>
      <c r="L8" s="3"/>
      <c r="M8" s="3"/>
      <c r="N8" s="3"/>
      <c r="O8" s="3"/>
      <c r="P8" s="48">
        <v>95</v>
      </c>
      <c r="Q8" s="3" t="s">
        <v>30</v>
      </c>
      <c r="R8" s="3"/>
      <c r="S8" s="3"/>
      <c r="T8" s="3"/>
      <c r="U8" s="3"/>
    </row>
    <row r="9" spans="1:21" x14ac:dyDescent="0.2">
      <c r="A9" s="3" t="s">
        <v>11</v>
      </c>
      <c r="B9" s="3"/>
      <c r="C9" s="6">
        <f>P9</f>
        <v>130</v>
      </c>
      <c r="D9" s="3" t="s">
        <v>6</v>
      </c>
      <c r="E9" s="3"/>
      <c r="F9" s="3"/>
      <c r="G9" s="3"/>
      <c r="H9" s="3"/>
      <c r="I9" s="3"/>
      <c r="J9" s="3"/>
      <c r="K9" s="41" t="s">
        <v>36</v>
      </c>
      <c r="L9" s="3"/>
      <c r="M9" s="3"/>
      <c r="N9" s="3"/>
      <c r="O9" s="3"/>
      <c r="P9" s="47">
        <v>130</v>
      </c>
      <c r="Q9" s="41" t="s">
        <v>37</v>
      </c>
      <c r="R9" s="3"/>
      <c r="S9" s="3"/>
      <c r="T9" s="3"/>
      <c r="U9" s="3"/>
    </row>
    <row r="10" spans="1:21" ht="13.5" thickBo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x14ac:dyDescent="0.2">
      <c r="A11" s="49" t="s">
        <v>27</v>
      </c>
      <c r="B11" s="50"/>
      <c r="C11" s="50"/>
      <c r="D11" s="50"/>
      <c r="E11" s="50"/>
      <c r="F11" s="50"/>
      <c r="G11" s="50"/>
      <c r="H11" s="50"/>
      <c r="I11" s="51"/>
      <c r="J11" s="3"/>
      <c r="K11" s="53" t="s">
        <v>26</v>
      </c>
      <c r="L11" s="54"/>
      <c r="M11" s="54"/>
      <c r="N11" s="54"/>
      <c r="O11" s="54"/>
      <c r="P11" s="54"/>
      <c r="Q11" s="55"/>
      <c r="R11" s="3"/>
      <c r="S11" s="3"/>
      <c r="T11" s="3"/>
      <c r="U11" s="3"/>
    </row>
    <row r="12" spans="1:21" x14ac:dyDescent="0.2">
      <c r="A12" s="13"/>
      <c r="B12" s="14"/>
      <c r="C12" s="14"/>
      <c r="D12" s="14"/>
      <c r="E12" s="14"/>
      <c r="F12" s="14"/>
      <c r="G12" s="14"/>
      <c r="H12" s="14"/>
      <c r="I12" s="15"/>
      <c r="J12" s="3"/>
      <c r="K12" s="13"/>
      <c r="L12" s="14"/>
      <c r="M12" s="14"/>
      <c r="N12" s="14"/>
      <c r="O12" s="14"/>
      <c r="P12" s="14"/>
      <c r="Q12" s="15"/>
      <c r="R12" s="3"/>
      <c r="S12" s="3"/>
      <c r="T12" s="3"/>
      <c r="U12" s="3"/>
    </row>
    <row r="13" spans="1:21" x14ac:dyDescent="0.2">
      <c r="A13" s="16" t="s">
        <v>16</v>
      </c>
      <c r="B13" s="14"/>
      <c r="C13" s="14"/>
      <c r="D13" s="17"/>
      <c r="E13" s="17"/>
      <c r="F13" s="17"/>
      <c r="G13" s="17"/>
      <c r="H13" s="17"/>
      <c r="I13" s="15"/>
      <c r="J13" s="3"/>
      <c r="K13" s="13"/>
      <c r="L13" s="27" t="s">
        <v>20</v>
      </c>
      <c r="M13" s="14"/>
      <c r="N13" s="14"/>
      <c r="O13" s="14"/>
      <c r="P13" s="14"/>
      <c r="Q13" s="15"/>
      <c r="R13" s="3"/>
      <c r="S13" s="3"/>
      <c r="T13" s="3"/>
      <c r="U13" s="3"/>
    </row>
    <row r="14" spans="1:21" ht="14.25" x14ac:dyDescent="0.2">
      <c r="A14" s="13"/>
      <c r="B14" s="14"/>
      <c r="C14" s="14"/>
      <c r="D14" s="14"/>
      <c r="E14" s="14"/>
      <c r="F14" s="14"/>
      <c r="G14" s="14"/>
      <c r="H14" s="14"/>
      <c r="I14" s="15"/>
      <c r="J14" s="3"/>
      <c r="K14" s="13"/>
      <c r="L14" s="14"/>
      <c r="M14" s="14" t="s">
        <v>22</v>
      </c>
      <c r="N14" s="14"/>
      <c r="O14" s="14"/>
      <c r="P14" s="14"/>
      <c r="Q14" s="15"/>
      <c r="R14" s="3"/>
      <c r="S14" s="3"/>
      <c r="T14" s="3"/>
      <c r="U14" s="3"/>
    </row>
    <row r="15" spans="1:21" ht="14.25" x14ac:dyDescent="0.2">
      <c r="A15" s="18">
        <f>IF(P7&gt;0,P7,IF(P8&gt;0,A24*1000*0.09/P8,A24*1000*0.09/0.9))</f>
        <v>1720</v>
      </c>
      <c r="B15" s="10" t="s">
        <v>14</v>
      </c>
      <c r="C15" s="19">
        <v>8</v>
      </c>
      <c r="D15" s="40" t="s">
        <v>41</v>
      </c>
      <c r="E15" s="10"/>
      <c r="F15" s="10"/>
      <c r="G15" s="14"/>
      <c r="H15" s="28">
        <f>A15*C15</f>
        <v>13760</v>
      </c>
      <c r="I15" s="24"/>
      <c r="J15" s="7"/>
      <c r="K15" s="20"/>
      <c r="L15" s="31"/>
      <c r="M15" s="14" t="s">
        <v>21</v>
      </c>
      <c r="N15" s="10"/>
      <c r="O15" s="10"/>
      <c r="P15" s="14"/>
      <c r="Q15" s="15"/>
      <c r="R15" s="3"/>
      <c r="S15" s="3"/>
      <c r="T15" s="3"/>
      <c r="U15" s="3"/>
    </row>
    <row r="16" spans="1:21" x14ac:dyDescent="0.2">
      <c r="A16" s="20" t="s">
        <v>15</v>
      </c>
      <c r="B16" s="10"/>
      <c r="C16" s="10"/>
      <c r="D16" s="10"/>
      <c r="E16" s="10"/>
      <c r="F16" s="10"/>
      <c r="G16" s="14"/>
      <c r="H16" s="28">
        <v>1000</v>
      </c>
      <c r="I16" s="25"/>
      <c r="J16" s="7"/>
      <c r="K16" s="20"/>
      <c r="L16" s="31"/>
      <c r="M16" s="14" t="s">
        <v>23</v>
      </c>
      <c r="N16" s="10"/>
      <c r="O16" s="10"/>
      <c r="P16" s="14"/>
      <c r="Q16" s="15"/>
      <c r="R16" s="3"/>
      <c r="S16" s="3"/>
      <c r="T16" s="3"/>
      <c r="U16" s="3"/>
    </row>
    <row r="17" spans="1:21" x14ac:dyDescent="0.2">
      <c r="A17" s="20" t="s">
        <v>9</v>
      </c>
      <c r="B17" s="10"/>
      <c r="C17" s="10"/>
      <c r="D17" s="10"/>
      <c r="E17" s="10"/>
      <c r="F17" s="10"/>
      <c r="G17" s="14"/>
      <c r="H17" s="29">
        <v>150</v>
      </c>
      <c r="I17" s="25"/>
      <c r="J17" s="7"/>
      <c r="K17" s="20"/>
      <c r="L17" s="31"/>
      <c r="M17" s="14" t="s">
        <v>24</v>
      </c>
      <c r="N17" s="10"/>
      <c r="O17" s="10"/>
      <c r="P17" s="14"/>
      <c r="Q17" s="15"/>
      <c r="R17" s="3"/>
      <c r="S17" s="3"/>
      <c r="T17" s="3"/>
      <c r="U17" s="3"/>
    </row>
    <row r="18" spans="1:21" x14ac:dyDescent="0.2">
      <c r="A18" s="20" t="s">
        <v>3</v>
      </c>
      <c r="B18" s="10"/>
      <c r="C18" s="10"/>
      <c r="D18" s="10"/>
      <c r="E18" s="10"/>
      <c r="F18" s="10"/>
      <c r="G18" s="14"/>
      <c r="H18" s="30">
        <f>SUM(H15:H17)</f>
        <v>14910</v>
      </c>
      <c r="I18" s="25"/>
      <c r="J18" s="7"/>
      <c r="K18" s="20"/>
      <c r="L18" s="31"/>
      <c r="M18" s="14" t="s">
        <v>25</v>
      </c>
      <c r="N18" s="10"/>
      <c r="O18" s="10"/>
      <c r="P18" s="14"/>
      <c r="Q18" s="15"/>
      <c r="R18" s="3"/>
      <c r="S18" s="3"/>
      <c r="T18" s="3"/>
      <c r="U18" s="3"/>
    </row>
    <row r="19" spans="1:21" x14ac:dyDescent="0.2">
      <c r="A19" s="3"/>
      <c r="B19" s="3"/>
      <c r="C19" s="3"/>
      <c r="D19" s="3"/>
      <c r="E19" s="3"/>
      <c r="F19" s="3"/>
      <c r="G19" s="3"/>
      <c r="H19" s="3"/>
      <c r="I19" s="24"/>
      <c r="J19" s="7"/>
      <c r="K19" s="20"/>
      <c r="L19" s="65">
        <f>SUM(L15:L18)</f>
        <v>0</v>
      </c>
      <c r="M19" s="14"/>
      <c r="N19" s="10"/>
      <c r="O19" s="10"/>
      <c r="P19" s="14"/>
      <c r="Q19" s="15"/>
      <c r="R19" s="3"/>
      <c r="S19" s="3"/>
      <c r="T19" s="3"/>
      <c r="U19" s="3"/>
    </row>
    <row r="20" spans="1:21" x14ac:dyDescent="0.2">
      <c r="A20" s="20"/>
      <c r="B20" s="10"/>
      <c r="C20" s="10"/>
      <c r="D20" s="10"/>
      <c r="E20" s="10"/>
      <c r="F20" s="10"/>
      <c r="G20" s="14"/>
      <c r="H20" s="10"/>
      <c r="I20" s="24"/>
      <c r="J20" s="7"/>
      <c r="K20" s="20"/>
      <c r="L20" s="10"/>
      <c r="M20" s="14"/>
      <c r="N20" s="10"/>
      <c r="O20" s="10"/>
      <c r="P20" s="14"/>
      <c r="Q20" s="15"/>
      <c r="R20" s="3"/>
      <c r="S20" s="3"/>
      <c r="T20" s="3"/>
      <c r="U20" s="3"/>
    </row>
    <row r="21" spans="1:21" x14ac:dyDescent="0.2">
      <c r="A21" s="20"/>
      <c r="B21" s="10"/>
      <c r="C21" s="10"/>
      <c r="D21" s="10"/>
      <c r="E21" s="10"/>
      <c r="F21" s="10"/>
      <c r="G21" s="14"/>
      <c r="H21" s="10"/>
      <c r="I21" s="24"/>
      <c r="J21" s="7"/>
      <c r="K21" s="20"/>
      <c r="L21" s="10"/>
      <c r="M21" s="14"/>
      <c r="N21" s="10"/>
      <c r="O21" s="10"/>
      <c r="P21" s="14"/>
      <c r="Q21" s="15"/>
      <c r="R21" s="3"/>
      <c r="S21" s="3"/>
      <c r="T21" s="3"/>
      <c r="U21" s="3"/>
    </row>
    <row r="22" spans="1:21" x14ac:dyDescent="0.2">
      <c r="A22" s="21" t="s">
        <v>2</v>
      </c>
      <c r="B22" s="10"/>
      <c r="C22" s="10"/>
      <c r="D22" s="10"/>
      <c r="E22" s="10"/>
      <c r="F22" s="10"/>
      <c r="G22" s="14"/>
      <c r="H22" s="10"/>
      <c r="I22" s="24"/>
      <c r="J22" s="7"/>
      <c r="K22" s="20"/>
      <c r="L22" s="10"/>
      <c r="M22" s="14"/>
      <c r="N22" s="10"/>
      <c r="O22" s="10"/>
      <c r="P22" s="14"/>
      <c r="Q22" s="15"/>
      <c r="R22" s="3"/>
      <c r="S22" s="3"/>
      <c r="T22" s="3"/>
      <c r="U22" s="3"/>
    </row>
    <row r="23" spans="1:21" x14ac:dyDescent="0.2">
      <c r="A23" s="20"/>
      <c r="B23" s="10"/>
      <c r="C23" s="10"/>
      <c r="D23" s="10"/>
      <c r="E23" s="10"/>
      <c r="F23" s="10"/>
      <c r="G23" s="14"/>
      <c r="H23" s="10"/>
      <c r="I23" s="24"/>
      <c r="J23" s="7"/>
      <c r="K23" s="20"/>
      <c r="L23" s="10"/>
      <c r="M23" s="14"/>
      <c r="N23" s="10"/>
      <c r="O23" s="10"/>
      <c r="P23" s="14"/>
      <c r="Q23" s="15"/>
      <c r="R23" s="3"/>
      <c r="S23" s="3"/>
      <c r="T23" s="3"/>
      <c r="U23" s="3"/>
    </row>
    <row r="24" spans="1:21" x14ac:dyDescent="0.2">
      <c r="A24" s="22">
        <f>IF(P7&gt;0,P7*11.1*((P8))/100/1000,(18.1/130)*C25)</f>
        <v>18.137400000000003</v>
      </c>
      <c r="B24" s="10" t="s">
        <v>31</v>
      </c>
      <c r="C24" s="19">
        <v>445</v>
      </c>
      <c r="D24" s="40" t="s">
        <v>35</v>
      </c>
      <c r="E24" s="10"/>
      <c r="F24" s="10"/>
      <c r="G24" s="14"/>
      <c r="H24" s="28">
        <f>A24*C24</f>
        <v>8071.1430000000009</v>
      </c>
      <c r="I24" s="24"/>
      <c r="J24" s="7"/>
      <c r="K24" s="20"/>
      <c r="L24" s="32">
        <f>(((L15/C15)*0.09)/9.01)*C24</f>
        <v>0</v>
      </c>
      <c r="M24" s="14"/>
      <c r="N24" s="10"/>
      <c r="O24" s="10"/>
      <c r="P24" s="14"/>
      <c r="Q24" s="15"/>
      <c r="R24" s="3"/>
      <c r="S24" s="3"/>
      <c r="T24" s="3"/>
      <c r="U24" s="3"/>
    </row>
    <row r="25" spans="1:21" ht="14.25" x14ac:dyDescent="0.2">
      <c r="A25" s="56" t="s">
        <v>4</v>
      </c>
      <c r="B25" s="57"/>
      <c r="C25" s="45">
        <f>P9</f>
        <v>130</v>
      </c>
      <c r="D25" s="44" t="s">
        <v>33</v>
      </c>
      <c r="E25" s="19">
        <v>12.5</v>
      </c>
      <c r="F25" s="43" t="s">
        <v>34</v>
      </c>
      <c r="G25" s="14"/>
      <c r="H25" s="28">
        <f>C25*E25</f>
        <v>1625</v>
      </c>
      <c r="I25" s="25"/>
      <c r="J25" s="7"/>
      <c r="K25" s="20"/>
      <c r="L25" s="32">
        <f>L14*E25</f>
        <v>0</v>
      </c>
      <c r="M25" s="14"/>
      <c r="N25" s="10"/>
      <c r="O25" s="10"/>
      <c r="P25" s="14"/>
      <c r="Q25" s="15"/>
      <c r="R25" s="3"/>
      <c r="S25" s="3"/>
      <c r="T25" s="3"/>
      <c r="U25" s="3"/>
    </row>
    <row r="26" spans="1:21" x14ac:dyDescent="0.2">
      <c r="A26" s="58" t="s">
        <v>9</v>
      </c>
      <c r="B26" s="59"/>
      <c r="C26" s="10"/>
      <c r="D26" s="10"/>
      <c r="E26" s="10"/>
      <c r="F26" s="10"/>
      <c r="G26" s="14"/>
      <c r="H26" s="29">
        <v>750</v>
      </c>
      <c r="I26" s="25"/>
      <c r="J26" s="7"/>
      <c r="K26" s="20"/>
      <c r="L26" s="32">
        <f>IF(L15&lt;1,0,H26)</f>
        <v>0</v>
      </c>
      <c r="M26" s="14"/>
      <c r="N26" s="10"/>
      <c r="O26" s="10"/>
      <c r="P26" s="14"/>
      <c r="Q26" s="15"/>
      <c r="R26" s="3"/>
      <c r="S26" s="3"/>
      <c r="T26" s="3"/>
      <c r="U26" s="3"/>
    </row>
    <row r="27" spans="1:21" x14ac:dyDescent="0.2">
      <c r="A27" s="20" t="s">
        <v>3</v>
      </c>
      <c r="B27" s="10"/>
      <c r="C27" s="10"/>
      <c r="D27" s="10"/>
      <c r="E27" s="10"/>
      <c r="F27" s="10"/>
      <c r="G27" s="14"/>
      <c r="H27" s="30">
        <f>SUM(H24:H26)</f>
        <v>10446.143</v>
      </c>
      <c r="I27" s="24"/>
      <c r="J27" s="7"/>
      <c r="K27" s="20"/>
      <c r="L27" s="33">
        <f>SUM(L24:L26)</f>
        <v>0</v>
      </c>
      <c r="M27" s="14"/>
      <c r="N27" s="10"/>
      <c r="O27" s="10"/>
      <c r="P27" s="14"/>
      <c r="Q27" s="15"/>
      <c r="R27" s="3"/>
      <c r="S27" s="3"/>
      <c r="T27" s="3"/>
      <c r="U27" s="3"/>
    </row>
    <row r="28" spans="1:21" x14ac:dyDescent="0.2">
      <c r="A28" s="20"/>
      <c r="B28" s="10"/>
      <c r="C28" s="10"/>
      <c r="D28" s="10"/>
      <c r="E28" s="10"/>
      <c r="F28" s="10"/>
      <c r="G28" s="14"/>
      <c r="H28" s="10"/>
      <c r="I28" s="26"/>
      <c r="J28" s="7"/>
      <c r="K28" s="20"/>
      <c r="L28" s="32"/>
      <c r="M28" s="14"/>
      <c r="N28" s="10"/>
      <c r="O28" s="10"/>
      <c r="P28" s="14"/>
      <c r="Q28" s="15"/>
      <c r="R28" s="3"/>
      <c r="S28" s="3"/>
      <c r="T28" s="3"/>
      <c r="U28" s="3"/>
    </row>
    <row r="29" spans="1:21" ht="13.5" thickBot="1" x14ac:dyDescent="0.25">
      <c r="A29" s="39" t="s">
        <v>5</v>
      </c>
      <c r="B29" s="34"/>
      <c r="C29" s="34"/>
      <c r="D29" s="34"/>
      <c r="E29" s="34"/>
      <c r="F29" s="35">
        <f>H29/H18</f>
        <v>0.29938678739101277</v>
      </c>
      <c r="G29" s="60"/>
      <c r="H29" s="36">
        <f>H18-H27</f>
        <v>4463.857</v>
      </c>
      <c r="I29" s="37"/>
      <c r="J29" s="12"/>
      <c r="K29" s="61">
        <f>IF(L14=0,0,IF(L15&lt;1,0,L29/L19))</f>
        <v>0</v>
      </c>
      <c r="L29" s="38">
        <f>IF(L19=0,0,IF(L14=0,"BBR-arealet mangler",L19-L27))</f>
        <v>0</v>
      </c>
      <c r="M29" s="62"/>
      <c r="N29" s="63"/>
      <c r="O29" s="63"/>
      <c r="P29" s="62"/>
      <c r="Q29" s="64"/>
      <c r="R29" s="3"/>
      <c r="S29" s="3"/>
      <c r="T29" s="3"/>
      <c r="U29" s="3"/>
    </row>
    <row r="30" spans="1:21" x14ac:dyDescent="0.2">
      <c r="A30" s="7"/>
      <c r="B30" s="7"/>
      <c r="C30" s="7"/>
      <c r="D30" s="7"/>
      <c r="E30" s="7"/>
      <c r="F30" s="7"/>
      <c r="G30" s="8"/>
      <c r="H30" s="10"/>
      <c r="I30" s="7"/>
      <c r="J30" s="7"/>
      <c r="K30" s="7"/>
      <c r="L30" s="7"/>
      <c r="M30" s="3"/>
      <c r="N30" s="7"/>
      <c r="O30" s="7"/>
      <c r="P30" s="3"/>
      <c r="Q30" s="3"/>
      <c r="R30" s="3"/>
      <c r="S30" s="3"/>
      <c r="T30" s="3"/>
      <c r="U30" s="3"/>
    </row>
    <row r="31" spans="1:21" ht="5.2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3"/>
      <c r="N31" s="7"/>
      <c r="O31" s="7"/>
      <c r="P31" s="3"/>
      <c r="Q31" s="3"/>
      <c r="R31" s="3"/>
      <c r="S31" s="3"/>
      <c r="T31" s="3"/>
      <c r="U31" s="3"/>
    </row>
    <row r="32" spans="1:21" x14ac:dyDescent="0.2">
      <c r="A32" s="11" t="s">
        <v>38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3"/>
      <c r="N32" s="7"/>
      <c r="O32" s="7"/>
      <c r="P32" s="3"/>
      <c r="Q32" s="3"/>
      <c r="R32" s="3"/>
      <c r="S32" s="3"/>
      <c r="T32" s="3"/>
      <c r="U32" s="3"/>
    </row>
    <row r="33" spans="1:2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3"/>
      <c r="N33" s="7"/>
      <c r="O33" s="7"/>
      <c r="P33" s="3"/>
      <c r="Q33" s="3"/>
      <c r="R33" s="3"/>
      <c r="S33" s="3"/>
      <c r="T33" s="3"/>
      <c r="U33" s="3"/>
    </row>
    <row r="34" spans="1:21" ht="9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3"/>
      <c r="N34" s="7"/>
      <c r="O34" s="7"/>
      <c r="P34" s="3"/>
      <c r="Q34" s="3"/>
      <c r="R34" s="3"/>
      <c r="S34" s="3"/>
      <c r="T34" s="3"/>
      <c r="U34" s="3"/>
    </row>
    <row r="35" spans="1:21" ht="9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3"/>
      <c r="N35" s="7"/>
      <c r="O35" s="7"/>
      <c r="P35" s="3"/>
      <c r="Q35" s="3"/>
      <c r="R35" s="3"/>
      <c r="S35" s="3"/>
      <c r="T35" s="3"/>
      <c r="U35" s="3"/>
    </row>
    <row r="36" spans="1:21" x14ac:dyDescent="0.2">
      <c r="A36" s="11" t="s">
        <v>8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3"/>
      <c r="N36" s="7"/>
      <c r="O36" s="7"/>
      <c r="P36" s="3"/>
      <c r="Q36" s="3"/>
      <c r="R36" s="3"/>
      <c r="S36" s="3"/>
      <c r="T36" s="3"/>
      <c r="U36" s="3"/>
    </row>
    <row r="37" spans="1:21" x14ac:dyDescent="0.2">
      <c r="A37" s="7" t="s">
        <v>7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3"/>
      <c r="N37" s="7"/>
      <c r="O37" s="7"/>
      <c r="P37" s="3"/>
      <c r="Q37" s="3"/>
      <c r="R37" s="3"/>
      <c r="S37" s="3"/>
      <c r="T37" s="3"/>
      <c r="U37" s="3"/>
    </row>
    <row r="38" spans="1:21" x14ac:dyDescent="0.2">
      <c r="A38" s="7" t="s">
        <v>17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3"/>
      <c r="N38" s="7"/>
      <c r="O38" s="7"/>
      <c r="P38" s="3"/>
      <c r="Q38" s="3"/>
      <c r="R38" s="3"/>
      <c r="S38" s="3"/>
      <c r="T38" s="3"/>
      <c r="U38" s="3"/>
    </row>
    <row r="39" spans="1:21" ht="14.25" x14ac:dyDescent="0.2">
      <c r="A39" s="7" t="s">
        <v>18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3"/>
      <c r="N39" s="7"/>
      <c r="O39" s="7"/>
      <c r="P39" s="3"/>
      <c r="Q39" s="3"/>
      <c r="R39" s="3"/>
      <c r="S39" s="3"/>
      <c r="T39" s="3"/>
      <c r="U39" s="3"/>
    </row>
    <row r="40" spans="1:21" x14ac:dyDescent="0.2">
      <c r="A40" s="7" t="s">
        <v>19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3"/>
      <c r="N40" s="7"/>
      <c r="O40" s="7"/>
      <c r="P40" s="3"/>
      <c r="Q40" s="3"/>
      <c r="R40" s="3"/>
      <c r="S40" s="3"/>
      <c r="T40" s="3"/>
      <c r="U40" s="3"/>
    </row>
    <row r="41" spans="1:2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3"/>
      <c r="N41" s="7"/>
      <c r="O41" s="7"/>
      <c r="P41" s="3"/>
      <c r="Q41" s="3"/>
      <c r="R41" s="3"/>
      <c r="S41" s="3"/>
      <c r="T41" s="3"/>
      <c r="U41" s="3"/>
    </row>
    <row r="42" spans="1:21" ht="15.75" x14ac:dyDescent="0.25">
      <c r="A42" s="23"/>
      <c r="B42" s="7"/>
      <c r="C42" s="7"/>
      <c r="D42" s="7"/>
      <c r="E42" s="7"/>
      <c r="F42" s="52"/>
      <c r="G42" s="52"/>
      <c r="H42" s="52"/>
      <c r="I42" s="52"/>
      <c r="J42" s="7"/>
      <c r="K42" s="7"/>
      <c r="L42" s="7"/>
      <c r="M42" s="3"/>
      <c r="N42" s="7"/>
      <c r="O42" s="7"/>
      <c r="P42" s="3"/>
      <c r="Q42" s="3"/>
      <c r="R42" s="3"/>
      <c r="S42" s="3"/>
      <c r="T42" s="3"/>
      <c r="U42" s="3"/>
    </row>
    <row r="43" spans="1:2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3"/>
      <c r="S43" s="3"/>
      <c r="T43" s="3"/>
      <c r="U43" s="3"/>
    </row>
    <row r="44" spans="1:21" x14ac:dyDescent="0.2">
      <c r="A44" s="7" t="s">
        <v>10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3"/>
      <c r="N44" s="7"/>
      <c r="O44" s="7"/>
      <c r="P44" s="3"/>
      <c r="Q44" s="3"/>
      <c r="R44" s="3"/>
      <c r="S44" s="3"/>
      <c r="T44" s="3"/>
      <c r="U44" s="3"/>
    </row>
    <row r="45" spans="1:21" x14ac:dyDescent="0.2">
      <c r="A45" s="42" t="s">
        <v>40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3"/>
      <c r="M45" s="3"/>
      <c r="N45" s="7"/>
      <c r="O45" s="7"/>
      <c r="P45" s="3"/>
      <c r="Q45" s="3"/>
      <c r="R45" s="3"/>
      <c r="S45" s="3"/>
      <c r="T45" s="3"/>
      <c r="U45" s="3"/>
    </row>
    <row r="46" spans="1:21" x14ac:dyDescent="0.2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N46" s="1"/>
      <c r="O46" s="1"/>
    </row>
    <row r="47" spans="1:21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N47" s="1"/>
      <c r="O47" s="1"/>
    </row>
    <row r="48" spans="1:21" x14ac:dyDescent="0.2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N48" s="1"/>
      <c r="O48" s="1"/>
    </row>
    <row r="49" spans="2:15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5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2:15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2:15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2:15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2:15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2:15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2:15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2:15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2:15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2:15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2:15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2:15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2:15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2:15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2:15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2:15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2:15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2:15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2:15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2:15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2:15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2:15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2:15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2:15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2:15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2:15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2:15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2:15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2:15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2:15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2:15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2:15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2:15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2:15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2:15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2:15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2:15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2:15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2:15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2:15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2:15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2:15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2:15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2:15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2:15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2:15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2:15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2:15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2:15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2:15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2:15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2:15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2:15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2:1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</sheetData>
  <sheetProtection algorithmName="SHA-512" hashValue="8JHhAV3XqniQfOSRMDj1YEFvgObPBke0ZuB7UJHJove2EH2j4nFoGBDDHMW3DmLWvrZhbsOvW1qycGvuCAarcg==" saltValue="vE/cfe8aD7VhyDWetxp97A==" spinCount="100000" sheet="1" objects="1" scenarios="1"/>
  <mergeCells count="5">
    <mergeCell ref="A11:I11"/>
    <mergeCell ref="F42:I42"/>
    <mergeCell ref="K11:Q11"/>
    <mergeCell ref="A25:B25"/>
    <mergeCell ref="A26:B26"/>
  </mergeCells>
  <phoneticPr fontId="6" type="noConversion"/>
  <pageMargins left="0.98425196850393704" right="0.4" top="0.26" bottom="0.19" header="0" footer="0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Gas kontra fjernvarme</vt:lpstr>
    </vt:vector>
  </TitlesOfParts>
  <Company>Haderslev Fjernvarme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</dc:creator>
  <cp:lastModifiedBy>Morten Hartmann - Haderslev Fjernvarme</cp:lastModifiedBy>
  <cp:lastPrinted>2019-08-28T06:35:42Z</cp:lastPrinted>
  <dcterms:created xsi:type="dcterms:W3CDTF">2005-11-09T12:41:19Z</dcterms:created>
  <dcterms:modified xsi:type="dcterms:W3CDTF">2020-06-24T06:29:12Z</dcterms:modified>
</cp:coreProperties>
</file>